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53222"/>
  <mc:AlternateContent xmlns:mc="http://schemas.openxmlformats.org/markup-compatibility/2006">
    <mc:Choice Requires="x15">
      <x15ac:absPath xmlns:x15ac="http://schemas.microsoft.com/office/spreadsheetml/2010/11/ac" url="C:\Users\u11020\Documents\1- Padronização de Normas\1- Documentos em Revisão\7 - Kit para Vedação de Entradas de Cabos\"/>
    </mc:Choice>
  </mc:AlternateContent>
  <workbookProtection workbookAlgorithmName="SHA-512" workbookHashValue="us/jTRGfCbLkgnO7R9RgYOBGO52zwa9LyIs9nd+BavFJlYZ3fO0N2RuEkaWzDsqb12yrkFfWZi3aqfmxiAEnzQ==" workbookSaltValue="x4DALSaOcIfTsQ/UV+nlHA==" workbookSpinCount="100000" lockStructure="1"/>
  <bookViews>
    <workbookView xWindow="0" yWindow="0" windowWidth="19200" windowHeight="6930" activeTab="0"/>
  </bookViews>
  <sheets>
    <sheet name="ANEXO I - FD" sheetId="6" r:id="rId3"/>
  </sheets>
  <definedNames>
    <definedName name="_Toc517921311" localSheetId="0">'ANEXO I - FD'!#REF!</definedName>
    <definedName name="_xlnm.Print_Area" localSheetId="0">'ANEXO I - FD'!$B$2:$I$35</definedName>
    <definedName name="_xlnm.Print_Titles" localSheetId="0">'ANEXO I - FD'!$2:$11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</authors>
  <commentList>
    <comment ref="D3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Escolher a Distribuidora</t>
        </r>
      </text>
    </comment>
    <comment ref="D4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 : Informar o Fornecedor ou Proponente</t>
        </r>
      </text>
    </comment>
    <comment ref="D5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o número do pedido de compra</t>
        </r>
      </text>
    </comment>
    <comment ref="D6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Fornecedor/Proponente: Informar o tipo ou modelo do item solicitado</t>
        </r>
      </text>
    </comment>
    <comment ref="D7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Escolher o código a ser comprado</t>
        </r>
      </text>
    </comment>
    <comment ref="D9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a quantidade do item a ser adquirido</t>
        </r>
      </text>
    </comment>
  </commentList>
</comments>
</file>

<file path=xl/sharedStrings.xml><?xml version="1.0" encoding="utf-8"?>
<sst xmlns="http://schemas.openxmlformats.org/spreadsheetml/2006/main" count="107" uniqueCount="74">
  <si>
    <t>ITEM</t>
  </si>
  <si>
    <t>DESCRIÇÃO</t>
  </si>
  <si>
    <t>CÓDIGO</t>
  </si>
  <si>
    <t>NORMAS</t>
  </si>
  <si>
    <t>-</t>
  </si>
  <si>
    <t>QUANTIDADE</t>
  </si>
  <si>
    <t>PEDIDO DE COMPRA</t>
  </si>
  <si>
    <t>DESCRIÇÃO BREVE</t>
  </si>
  <si>
    <t>UNIDADE</t>
  </si>
  <si>
    <t>EQUATORIAL ENERGIA PARÁ</t>
  </si>
  <si>
    <t>EQUATORIAL ENERGIA MARANHÃO</t>
  </si>
  <si>
    <t>DISTRIBUIDORA</t>
  </si>
  <si>
    <t>FORNECEDOR</t>
  </si>
  <si>
    <t>GARANTIDO</t>
  </si>
  <si>
    <t>ESPECIFICADO</t>
  </si>
  <si>
    <t>CÓDIGO FORNECEDOR</t>
  </si>
  <si>
    <t>EQUATORIAL CEA</t>
  </si>
  <si>
    <t>4.1</t>
  </si>
  <si>
    <t>4.2</t>
  </si>
  <si>
    <t>5.1</t>
  </si>
  <si>
    <t>6.1</t>
  </si>
  <si>
    <t>6.2</t>
  </si>
  <si>
    <t>ANEXO II - FOLHA DE DADOS TÉCNICOS E CARACTERÍSTICAS GARANTIDAS
ET.00450.EQTL - Kit de Vedação para Passagem de Cabos
Revisão 00 - 2025</t>
  </si>
  <si>
    <t>ET.00450.EQTL - Kit de Vedação para Passagem de Cabos</t>
  </si>
  <si>
    <t xml:space="preserve">Composta por módulos bipartidos, com camadas removíveis em incremento de 1 mm, adaptável a dimensão do cabo, </t>
  </si>
  <si>
    <t>Fabricada por mistura de borracha vulcanizada, livre de halogênio e outras substâncias tóxicas.</t>
  </si>
  <si>
    <t>MÓDULOS DE VEDAÇÃO</t>
  </si>
  <si>
    <t>MOLDURA PARA KIT DO PAINEL</t>
  </si>
  <si>
    <t xml:space="preserve">Fabricada em alumínio fundido </t>
  </si>
  <si>
    <t>2.1</t>
  </si>
  <si>
    <t>2.2</t>
  </si>
  <si>
    <t>Com unidade de compressão integrada à moldura, pintura eletrostática, resistente a roedores, insetos e corrosão;</t>
  </si>
  <si>
    <t>MOLDURA PARA KIT DA ENTRADA DA CASA DE COMANDO</t>
  </si>
  <si>
    <t>3.1</t>
  </si>
  <si>
    <t>3.2</t>
  </si>
  <si>
    <t>Formato retangular, com furos pré-perfurados e flange de fixação, resistente a roedores, insetos e corrosão. As dimensões e quantidade de aberturas será conforme o porte da subestação.</t>
  </si>
  <si>
    <t>LUBRIFICANTE</t>
  </si>
  <si>
    <t>Fabricada em aço galvanizado</t>
  </si>
  <si>
    <t>Composto de sebo natural, usado para lubrificar os módulos de vedação, a cunha e a parte interna da moldura;</t>
  </si>
  <si>
    <t>CUNHA DE COMPRESSÃO</t>
  </si>
  <si>
    <t xml:space="preserve">Fabricada por mistura de borracha vulcanizada, livre de halogênio e outras substâncias tóxicas </t>
  </si>
  <si>
    <t>Partes metálicas em aço de baixo teor de carbono com revestimento contínuo por imersão a quente, galvanizado, conforme ABNT NBR 7013.</t>
  </si>
  <si>
    <t>7.1</t>
  </si>
  <si>
    <t>8.1</t>
  </si>
  <si>
    <t>PLACA DE ESTABILIZAÇÃO</t>
  </si>
  <si>
    <t xml:space="preserve">Placa em aço de baixo teor de carbono com revestimento contínuo por imersão a quente, galvanizado, conforme ABNT NBR 7013. </t>
  </si>
  <si>
    <t>9.1</t>
  </si>
  <si>
    <t>VEDAÇÃO DA MOLDURA</t>
  </si>
  <si>
    <t>PARAFUSO DE FIXAÇÃO</t>
  </si>
  <si>
    <t>Parafuso Allen (cabeça cilíndrica sextavada interna), com rosca métrica M5, comprimento 20 mm, feito de inox A4 (resistente à corrosão), classe 70 (alta resistência), com vedação Nyseal para proteção contra vazamentos e corrosão.</t>
  </si>
  <si>
    <t>10.1</t>
  </si>
  <si>
    <t>PORCA DE FIXAÇÃO</t>
  </si>
  <si>
    <t>11.1</t>
  </si>
  <si>
    <t>Porca hexagonal padrão, rosca M5, feita em aço inoxidável A4, com resistência classe 70, seguindo a norma ISO 4032.</t>
  </si>
  <si>
    <t>ARRUELA DE FIXAÇÃO</t>
  </si>
  <si>
    <t>12.1</t>
  </si>
  <si>
    <t>Arruela plana padrão, para parafuso M5, feita de aço inoxidável A4, com dureza 140HV, segundo a norma DIN 125.</t>
  </si>
  <si>
    <t>TIPO DE KIT DE VEDAÇÃO PARA PASSAGEM DE CABOS EM</t>
  </si>
  <si>
    <t>Paineis</t>
  </si>
  <si>
    <t>Casa de Comando</t>
  </si>
  <si>
    <t>EQUATORIAL ENERGIA PIAUÍ</t>
  </si>
  <si>
    <t>EQUATORIAL ENERGIA ALAGOAS</t>
  </si>
  <si>
    <t>EQUATORIAL CEEE</t>
  </si>
  <si>
    <t>EQUATORIAL GOIÁS</t>
  </si>
  <si>
    <t>CARACTERISTICAS TÉCNICAS</t>
  </si>
  <si>
    <t>Grau de Proteção</t>
  </si>
  <si>
    <t>12.2</t>
  </si>
  <si>
    <t>12.3</t>
  </si>
  <si>
    <t>Proteção anti-chama</t>
  </si>
  <si>
    <t>Garantia de estanqueidade à passagem de gases, fumaça e água</t>
  </si>
  <si>
    <t>Resistencia a inteperes e raios UV</t>
  </si>
  <si>
    <t>Isento de solventes inflamáveis e tóxicos e que não produza gases inflamáveis ou tóxicos</t>
  </si>
  <si>
    <t>12.4</t>
  </si>
  <si>
    <t>12.5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</si>
</sst>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0007281303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horizontal="left" vertic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1</xdr:col>
      <xdr:colOff>0</xdr:colOff>
      <xdr:row>1</xdr:row>
      <xdr:rowOff>57150</xdr:rowOff>
    </xdr:from>
    <xdr:ext cx="1085850" cy="447675"/>
    <xdr:pic>
      <xdr:nvPicPr>
        <xdr:cNvPr id="4" name="Imagem 3" descr="Sala de Imprensa - Equatorial Energia – PI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33350" y="247650"/>
          <a:ext cx="1085850" cy="4476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comments" Target="../comments1.xml" /><Relationship Id="rId3" Type="http://schemas.openxmlformats.org/officeDocument/2006/relationships/vmlDrawing" Target="../drawings/vmlDrawing1.vml" /><Relationship Id="rId4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B2:BY52"/>
  <sheetViews>
    <sheetView showGridLines="0" showZeros="0" tabSelected="1" zoomScale="115" zoomScaleNormal="115" zoomScaleSheetLayoutView="70" workbookViewId="0" topLeftCell="A1">
      <selection pane="topLeft" activeCell="O10" sqref="O10"/>
    </sheetView>
  </sheetViews>
  <sheetFormatPr defaultRowHeight="14.5"/>
  <cols>
    <col min="1" max="1" width="2" customWidth="1"/>
    <col min="2" max="2" width="5.28571428571429" style="2" customWidth="1"/>
    <col min="3" max="3" width="15.5714285714286" customWidth="1"/>
    <col min="4" max="4" width="15.7142857142857" customWidth="1"/>
    <col min="5" max="5" width="11.1428571428571" customWidth="1"/>
    <col min="6" max="6" width="17.8571428571429" customWidth="1"/>
    <col min="7" max="7" width="11.4285714285714" style="1" customWidth="1"/>
    <col min="8" max="8" width="25.4285714285714" style="1" customWidth="1"/>
    <col min="9" max="9" width="18.1428571428571" customWidth="1"/>
    <col min="10" max="10" width="2.42857142857143" style="1" customWidth="1"/>
    <col min="11" max="11" width="14.7142857142857" customWidth="1"/>
    <col min="12" max="12" width="5.14285714285714" style="1" hidden="1" customWidth="1"/>
    <col min="13" max="13" width="11" hidden="1" customWidth="1"/>
    <col min="14" max="14" width="17.5714285714286" hidden="1" customWidth="1"/>
    <col min="15" max="15" width="14.2857142857143" customWidth="1"/>
    <col min="16" max="16" width="16.1428571428571" customWidth="1"/>
    <col min="17" max="17" width="13.2857142857143" customWidth="1"/>
    <col min="18" max="29" width="9.14285714285714" customWidth="1"/>
  </cols>
  <sheetData>
    <row r="1" ht="15" thickBot="1"/>
    <row r="2" spans="2:73" ht="41.5" customHeight="1" thickTop="1" thickBot="1">
      <c r="B2" s="16" t="s">
        <v>22</v>
      </c>
      <c r="C2" s="16"/>
      <c r="D2" s="16"/>
      <c r="E2" s="16"/>
      <c r="F2" s="16"/>
      <c r="G2" s="16"/>
      <c r="H2" s="16"/>
      <c r="I2" s="16"/>
      <c r="J2" s="5"/>
      <c r="K2" s="6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</row>
    <row r="3" spans="2:73" ht="15.5" thickTop="1" thickBot="1">
      <c r="B3" s="17" t="s">
        <v>11</v>
      </c>
      <c r="C3" s="17"/>
      <c r="D3" s="18"/>
      <c r="E3" s="18"/>
      <c r="F3" s="18"/>
      <c r="G3" s="18"/>
      <c r="H3" s="18"/>
      <c r="I3" s="18"/>
      <c r="J3" s="5"/>
      <c r="K3" s="6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</row>
    <row r="4" spans="2:73" ht="15.5" thickTop="1" thickBot="1">
      <c r="B4" s="17" t="s">
        <v>12</v>
      </c>
      <c r="C4" s="17"/>
      <c r="D4" s="18"/>
      <c r="E4" s="18"/>
      <c r="F4" s="18"/>
      <c r="G4" s="18"/>
      <c r="H4" s="18"/>
      <c r="I4" s="18"/>
      <c r="J4" s="5"/>
      <c r="K4" s="6"/>
      <c r="L4" s="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</row>
    <row r="5" spans="2:73" ht="15.5" thickTop="1" thickBot="1">
      <c r="B5" s="17" t="s">
        <v>6</v>
      </c>
      <c r="C5" s="17"/>
      <c r="D5" s="18"/>
      <c r="E5" s="18"/>
      <c r="F5" s="18"/>
      <c r="G5" s="18"/>
      <c r="H5" s="18"/>
      <c r="I5" s="18"/>
      <c r="J5" s="5"/>
      <c r="K5" s="6"/>
      <c r="L5" s="5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</row>
    <row r="6" spans="2:73" ht="15.5" thickTop="1" thickBot="1">
      <c r="B6" s="17" t="s">
        <v>15</v>
      </c>
      <c r="C6" s="17"/>
      <c r="D6" s="18"/>
      <c r="E6" s="18"/>
      <c r="F6" s="18"/>
      <c r="G6" s="18"/>
      <c r="H6" s="18"/>
      <c r="I6" s="18"/>
      <c r="J6" s="5"/>
      <c r="K6" s="6"/>
      <c r="L6" s="5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</row>
    <row r="7" spans="2:73" ht="15.5" thickTop="1" thickBot="1">
      <c r="B7" s="17" t="s">
        <v>2</v>
      </c>
      <c r="C7" s="17"/>
      <c r="D7" s="18">
        <v>147120023</v>
      </c>
      <c r="E7" s="18"/>
      <c r="F7" s="18"/>
      <c r="G7" s="18"/>
      <c r="H7" s="18"/>
      <c r="I7" s="18"/>
      <c r="J7" s="5"/>
      <c r="K7" s="6"/>
      <c r="L7" s="5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</row>
    <row r="8" spans="2:73" ht="15.5" thickTop="1" thickBot="1">
      <c r="B8" s="17" t="s">
        <v>7</v>
      </c>
      <c r="C8" s="17"/>
      <c r="D8" s="18"/>
      <c r="E8" s="18"/>
      <c r="F8" s="18"/>
      <c r="G8" s="18"/>
      <c r="H8" s="18"/>
      <c r="I8" s="18"/>
      <c r="J8" s="5"/>
      <c r="K8" s="6"/>
      <c r="L8" s="5"/>
      <c r="M8" s="6"/>
      <c r="N8" s="6"/>
      <c r="O8" s="5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</row>
    <row r="9" spans="2:73" ht="15.5" thickTop="1" thickBot="1">
      <c r="B9" s="17" t="s">
        <v>5</v>
      </c>
      <c r="C9" s="17"/>
      <c r="D9" s="18"/>
      <c r="E9" s="18"/>
      <c r="F9" s="18"/>
      <c r="G9" s="18"/>
      <c r="H9" s="18"/>
      <c r="I9" s="18"/>
      <c r="J9" s="5"/>
      <c r="K9" s="6"/>
      <c r="L9" s="5"/>
      <c r="M9" s="5"/>
      <c r="N9" s="6"/>
      <c r="O9" s="5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</row>
    <row r="10" spans="2:73" ht="15.5" thickTop="1" thickBot="1">
      <c r="B10" s="17" t="s">
        <v>3</v>
      </c>
      <c r="C10" s="17"/>
      <c r="D10" s="19" t="s">
        <v>23</v>
      </c>
      <c r="E10" s="19"/>
      <c r="F10" s="19"/>
      <c r="G10" s="19"/>
      <c r="H10" s="19"/>
      <c r="I10" s="19"/>
      <c r="J10" s="5"/>
      <c r="K10" s="6"/>
      <c r="L10" s="5"/>
      <c r="M10" s="5"/>
      <c r="O10" s="5"/>
      <c r="P10" s="5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</row>
    <row r="11" spans="2:73" ht="15.5" thickTop="1" thickBot="1">
      <c r="B11" s="13" t="s">
        <v>0</v>
      </c>
      <c r="C11" s="16" t="s">
        <v>1</v>
      </c>
      <c r="D11" s="16"/>
      <c r="E11" s="16"/>
      <c r="F11" s="16"/>
      <c r="G11" s="13" t="s">
        <v>8</v>
      </c>
      <c r="H11" s="13" t="s">
        <v>14</v>
      </c>
      <c r="I11" s="13" t="s">
        <v>13</v>
      </c>
      <c r="J11" s="5"/>
      <c r="K11" s="5"/>
      <c r="M11" s="6"/>
      <c r="N11" s="5" t="s">
        <v>10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</row>
    <row r="12" spans="2:77" ht="15.5" thickTop="1" thickBot="1">
      <c r="B12" s="9">
        <v>1</v>
      </c>
      <c r="C12" s="14" t="s">
        <v>57</v>
      </c>
      <c r="D12" s="14"/>
      <c r="E12" s="14"/>
      <c r="F12" s="14"/>
      <c r="G12" s="10" t="s">
        <v>4</v>
      </c>
      <c r="H12" s="9" t="str">
        <f>IFERROR(VLOOKUP(D7,M20:N23,2,FALSE),"")</f>
        <v>Paineis</v>
      </c>
      <c r="I12" s="11"/>
      <c r="J12" s="5"/>
      <c r="K12" s="7"/>
      <c r="L12" s="8"/>
      <c r="M12" s="7"/>
      <c r="N12" s="5" t="s">
        <v>9</v>
      </c>
      <c r="O12" s="7"/>
      <c r="P12" s="7"/>
      <c r="Q12" s="7"/>
      <c r="R12" s="7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3"/>
      <c r="BW12" s="3"/>
      <c r="BX12" s="3"/>
      <c r="BY12" s="3"/>
    </row>
    <row r="13" spans="2:77" ht="15.5" thickTop="1" thickBot="1">
      <c r="B13" s="9">
        <v>2</v>
      </c>
      <c r="C13" s="15" t="s">
        <v>26</v>
      </c>
      <c r="D13" s="15"/>
      <c r="E13" s="15"/>
      <c r="F13" s="15"/>
      <c r="G13" s="15" t="s">
        <v>4</v>
      </c>
      <c r="H13" s="15" t="str">
        <f>IFERROR(VLOOKUP(D7,#REF!,3,0),"")</f>
        <v/>
      </c>
      <c r="I13" s="15"/>
      <c r="J13" s="5"/>
      <c r="K13" s="4"/>
      <c r="L13" s="4"/>
      <c r="M13" s="4"/>
      <c r="N13" s="5" t="s">
        <v>60</v>
      </c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3"/>
      <c r="BW13" s="3"/>
      <c r="BX13" s="3"/>
      <c r="BY13" s="3"/>
    </row>
    <row r="14" spans="2:77" ht="31" customHeight="1" thickTop="1" thickBot="1">
      <c r="B14" s="12" t="s">
        <v>29</v>
      </c>
      <c r="C14" s="14" t="s">
        <v>24</v>
      </c>
      <c r="D14" s="14"/>
      <c r="E14" s="14"/>
      <c r="F14" s="14"/>
      <c r="G14" s="10" t="s">
        <v>4</v>
      </c>
      <c r="H14" s="9" t="str">
        <f>IF($H$12="paineis","Sim",IF($H$12="Casa de Comando","Sim",""))</f>
        <v>Sim</v>
      </c>
      <c r="I14" s="11"/>
      <c r="J14" s="5"/>
      <c r="K14" s="7"/>
      <c r="L14" s="8"/>
      <c r="M14" s="7"/>
      <c r="N14" s="5" t="s">
        <v>61</v>
      </c>
      <c r="O14" s="7"/>
      <c r="P14" s="7"/>
      <c r="Q14" s="7"/>
      <c r="R14" s="7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3"/>
      <c r="BW14" s="3"/>
      <c r="BX14" s="3"/>
      <c r="BY14" s="3"/>
    </row>
    <row r="15" spans="2:77" ht="31" customHeight="1" thickTop="1" thickBot="1">
      <c r="B15" s="12" t="s">
        <v>30</v>
      </c>
      <c r="C15" s="14" t="s">
        <v>25</v>
      </c>
      <c r="D15" s="14"/>
      <c r="E15" s="14"/>
      <c r="F15" s="14"/>
      <c r="G15" s="10" t="s">
        <v>4</v>
      </c>
      <c r="H15" s="9" t="str">
        <f>IF($H$12="paineis","Sim",IF($H$12="Casa de Comando","Sim",""))</f>
        <v>Sim</v>
      </c>
      <c r="I15" s="11"/>
      <c r="J15" s="5"/>
      <c r="K15" s="7"/>
      <c r="L15" s="8"/>
      <c r="M15" s="7"/>
      <c r="N15" s="4" t="s">
        <v>62</v>
      </c>
      <c r="O15" s="7"/>
      <c r="P15" s="7"/>
      <c r="Q15" s="7"/>
      <c r="R15" s="7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3"/>
      <c r="BW15" s="3"/>
      <c r="BX15" s="3"/>
      <c r="BY15" s="3"/>
    </row>
    <row r="16" spans="2:77" ht="15.5" thickTop="1" thickBot="1">
      <c r="B16" s="9">
        <v>3</v>
      </c>
      <c r="C16" s="15" t="s">
        <v>27</v>
      </c>
      <c r="D16" s="15"/>
      <c r="E16" s="15"/>
      <c r="F16" s="15"/>
      <c r="G16" s="15" t="s">
        <v>4</v>
      </c>
      <c r="H16" s="15" t="str">
        <f>IFERROR(VLOOKUP(#REF!,#REF!,6,0),"")</f>
        <v/>
      </c>
      <c r="I16" s="15"/>
      <c r="J16" s="5"/>
      <c r="K16" s="4"/>
      <c r="L16" s="4"/>
      <c r="M16" s="4"/>
      <c r="N16" s="7" t="s">
        <v>16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3"/>
      <c r="BW16" s="3"/>
      <c r="BX16" s="3"/>
      <c r="BY16" s="3"/>
    </row>
    <row r="17" spans="2:77" ht="31" customHeight="1" thickTop="1" thickBot="1">
      <c r="B17" s="12" t="s">
        <v>33</v>
      </c>
      <c r="C17" s="14" t="s">
        <v>28</v>
      </c>
      <c r="D17" s="14"/>
      <c r="E17" s="14"/>
      <c r="F17" s="14"/>
      <c r="G17" s="10" t="s">
        <v>4</v>
      </c>
      <c r="H17" s="9" t="str">
        <f t="shared" si="0" ref="H17:H18">IF($H$12="paineis","Sim",IF($H$12="Casa de Comando","-",""))</f>
        <v>Sim</v>
      </c>
      <c r="I17" s="11"/>
      <c r="J17" s="5"/>
      <c r="K17" s="7"/>
      <c r="L17" s="8"/>
      <c r="M17" s="7"/>
      <c r="N17" s="7" t="s">
        <v>63</v>
      </c>
      <c r="O17" s="7"/>
      <c r="P17" s="7"/>
      <c r="Q17" s="7"/>
      <c r="R17" s="7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3"/>
      <c r="BW17" s="3"/>
      <c r="BX17" s="3"/>
      <c r="BY17" s="3"/>
    </row>
    <row r="18" spans="2:77" ht="31" customHeight="1" thickTop="1" thickBot="1">
      <c r="B18" s="12" t="s">
        <v>34</v>
      </c>
      <c r="C18" s="14" t="s">
        <v>31</v>
      </c>
      <c r="D18" s="14"/>
      <c r="E18" s="14"/>
      <c r="F18" s="14"/>
      <c r="G18" s="10" t="s">
        <v>4</v>
      </c>
      <c r="H18" s="9" t="str">
        <f t="shared" si="0"/>
        <v>Sim</v>
      </c>
      <c r="I18" s="11"/>
      <c r="J18" s="5"/>
      <c r="K18" s="7"/>
      <c r="L18" s="8"/>
      <c r="M18" s="7"/>
      <c r="O18" s="7"/>
      <c r="P18" s="7"/>
      <c r="Q18" s="7"/>
      <c r="R18" s="7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3"/>
      <c r="BW18" s="3"/>
      <c r="BX18" s="3"/>
      <c r="BY18" s="3"/>
    </row>
    <row r="19" spans="2:77" ht="15.5" thickTop="1" thickBot="1">
      <c r="B19" s="9">
        <v>4</v>
      </c>
      <c r="C19" s="15" t="s">
        <v>32</v>
      </c>
      <c r="D19" s="15"/>
      <c r="E19" s="15"/>
      <c r="F19" s="15"/>
      <c r="G19" s="15" t="s">
        <v>4</v>
      </c>
      <c r="H19" s="15" t="str">
        <f>IFERROR(VLOOKUP(#REF!,#REF!,6,0),"")</f>
        <v/>
      </c>
      <c r="I19" s="15"/>
      <c r="J19" s="5"/>
      <c r="K19" s="4"/>
      <c r="L19" s="4"/>
      <c r="M19" s="4"/>
      <c r="N19" s="4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3"/>
      <c r="BW19" s="3"/>
      <c r="BX19" s="3"/>
      <c r="BY19" s="3"/>
    </row>
    <row r="20" spans="2:77" ht="31" customHeight="1" thickTop="1" thickBot="1">
      <c r="B20" s="12" t="s">
        <v>17</v>
      </c>
      <c r="C20" s="14" t="s">
        <v>37</v>
      </c>
      <c r="D20" s="14"/>
      <c r="E20" s="14"/>
      <c r="F20" s="14"/>
      <c r="G20" s="10" t="s">
        <v>4</v>
      </c>
      <c r="H20" s="9" t="str">
        <f>IF($H$12="paineis","-",IF($H$12="Casa de Comando","Sim",""))</f>
        <v>-</v>
      </c>
      <c r="I20" s="11"/>
      <c r="J20" s="5"/>
      <c r="K20" s="7"/>
      <c r="L20" s="8"/>
      <c r="M20" s="7">
        <v>147120023</v>
      </c>
      <c r="N20" s="7" t="s">
        <v>58</v>
      </c>
      <c r="O20" s="7"/>
      <c r="P20" s="7"/>
      <c r="Q20" s="7"/>
      <c r="R20" s="7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3"/>
      <c r="BW20" s="3"/>
      <c r="BX20" s="3"/>
      <c r="BY20" s="3"/>
    </row>
    <row r="21" spans="2:77" ht="39.5" customHeight="1" thickTop="1" thickBot="1">
      <c r="B21" s="12" t="s">
        <v>18</v>
      </c>
      <c r="C21" s="14" t="s">
        <v>35</v>
      </c>
      <c r="D21" s="14"/>
      <c r="E21" s="14"/>
      <c r="F21" s="14"/>
      <c r="G21" s="10" t="s">
        <v>4</v>
      </c>
      <c r="H21" s="9" t="str">
        <f>IF($H$12="paineis","-",IF($H$12="Casa de Comando","Sim",""))</f>
        <v>-</v>
      </c>
      <c r="I21" s="11"/>
      <c r="J21" s="5"/>
      <c r="K21" s="7"/>
      <c r="L21" s="8"/>
      <c r="M21" s="7">
        <v>147120024</v>
      </c>
      <c r="N21" s="7" t="s">
        <v>59</v>
      </c>
      <c r="O21" s="7"/>
      <c r="P21" s="7"/>
      <c r="Q21" s="7"/>
      <c r="R21" s="7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3"/>
      <c r="BW21" s="3"/>
      <c r="BX21" s="3"/>
      <c r="BY21" s="3"/>
    </row>
    <row r="22" spans="2:77" ht="15.5" thickTop="1" thickBot="1">
      <c r="B22" s="9">
        <v>5</v>
      </c>
      <c r="C22" s="15" t="s">
        <v>36</v>
      </c>
      <c r="D22" s="15"/>
      <c r="E22" s="15"/>
      <c r="F22" s="15"/>
      <c r="G22" s="15" t="s">
        <v>4</v>
      </c>
      <c r="H22" s="15" t="str">
        <f>IFERROR(VLOOKUP(#REF!,#REF!,6,0),"")</f>
        <v/>
      </c>
      <c r="I22" s="15"/>
      <c r="J22" s="5"/>
      <c r="K22" s="4"/>
      <c r="L22" s="4"/>
      <c r="M22" s="7">
        <v>147120025</v>
      </c>
      <c r="N22" s="7" t="s">
        <v>59</v>
      </c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3"/>
      <c r="BW22" s="3"/>
      <c r="BX22" s="3"/>
      <c r="BY22" s="3"/>
    </row>
    <row r="23" spans="2:77" ht="31" customHeight="1" thickTop="1" thickBot="1">
      <c r="B23" s="12" t="s">
        <v>19</v>
      </c>
      <c r="C23" s="14" t="s">
        <v>38</v>
      </c>
      <c r="D23" s="14"/>
      <c r="E23" s="14"/>
      <c r="F23" s="14"/>
      <c r="G23" s="10" t="s">
        <v>4</v>
      </c>
      <c r="H23" s="9" t="str">
        <f>IF($H$12="paineis","Sim",IF($H$12="Casa de Comando","Sim",""))</f>
        <v>Sim</v>
      </c>
      <c r="I23" s="11"/>
      <c r="J23" s="5"/>
      <c r="K23" s="7"/>
      <c r="L23" s="8"/>
      <c r="M23" s="7">
        <v>147120026</v>
      </c>
      <c r="N23" s="7" t="s">
        <v>59</v>
      </c>
      <c r="O23" s="7"/>
      <c r="P23" s="7"/>
      <c r="Q23" s="7"/>
      <c r="R23" s="7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3"/>
      <c r="BW23" s="3"/>
      <c r="BX23" s="3"/>
      <c r="BY23" s="3"/>
    </row>
    <row r="24" spans="2:77" ht="15.5" thickTop="1" thickBot="1">
      <c r="B24" s="9">
        <v>6</v>
      </c>
      <c r="C24" s="15" t="s">
        <v>39</v>
      </c>
      <c r="D24" s="15"/>
      <c r="E24" s="15"/>
      <c r="F24" s="15"/>
      <c r="G24" s="15" t="s">
        <v>4</v>
      </c>
      <c r="H24" s="15" t="str">
        <f>IFERROR(VLOOKUP(#REF!,#REF!,6,0),"")</f>
        <v/>
      </c>
      <c r="I24" s="15"/>
      <c r="J24" s="5"/>
      <c r="K24" s="4"/>
      <c r="L24" s="4"/>
      <c r="M24" s="4"/>
      <c r="N24" s="4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3"/>
      <c r="BW24" s="3"/>
      <c r="BX24" s="3"/>
      <c r="BY24" s="3"/>
    </row>
    <row r="25" spans="2:77" ht="31" customHeight="1" thickTop="1" thickBot="1">
      <c r="B25" s="12" t="s">
        <v>20</v>
      </c>
      <c r="C25" s="14" t="s">
        <v>40</v>
      </c>
      <c r="D25" s="14"/>
      <c r="E25" s="14"/>
      <c r="F25" s="14"/>
      <c r="G25" s="10" t="s">
        <v>4</v>
      </c>
      <c r="H25" s="9" t="str">
        <f>IF($H$12="paineis","-",IF($H$12="Casa de Comando","Sim",""))</f>
        <v>-</v>
      </c>
      <c r="I25" s="11"/>
      <c r="J25" s="5"/>
      <c r="K25" s="7"/>
      <c r="L25" s="8"/>
      <c r="M25" s="7"/>
      <c r="N25" s="7"/>
      <c r="O25" s="7"/>
      <c r="P25" s="7"/>
      <c r="Q25" s="7"/>
      <c r="R25" s="7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3"/>
      <c r="BW25" s="3"/>
      <c r="BX25" s="3"/>
      <c r="BY25" s="3"/>
    </row>
    <row r="26" spans="2:77" ht="31" customHeight="1" thickTop="1" thickBot="1">
      <c r="B26" s="12" t="s">
        <v>21</v>
      </c>
      <c r="C26" s="14" t="s">
        <v>41</v>
      </c>
      <c r="D26" s="14"/>
      <c r="E26" s="14"/>
      <c r="F26" s="14"/>
      <c r="G26" s="10" t="s">
        <v>4</v>
      </c>
      <c r="H26" s="9" t="str">
        <f>IF($H$12="paineis","-",IF($H$12="Casa de Comando","Sim",""))</f>
        <v>-</v>
      </c>
      <c r="I26" s="11"/>
      <c r="J26" s="5"/>
      <c r="K26" s="7"/>
      <c r="L26" s="8"/>
      <c r="M26" s="7"/>
      <c r="N26" s="7"/>
      <c r="O26" s="7"/>
      <c r="P26" s="7"/>
      <c r="Q26" s="7"/>
      <c r="R26" s="7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3"/>
      <c r="BW26" s="3"/>
      <c r="BX26" s="3"/>
      <c r="BY26" s="3"/>
    </row>
    <row r="27" spans="2:77" ht="15.5" thickTop="1" thickBot="1">
      <c r="B27" s="9">
        <v>7</v>
      </c>
      <c r="C27" s="15" t="s">
        <v>44</v>
      </c>
      <c r="D27" s="15"/>
      <c r="E27" s="15"/>
      <c r="F27" s="15"/>
      <c r="G27" s="15" t="s">
        <v>4</v>
      </c>
      <c r="H27" s="15" t="str">
        <f>IFERROR(VLOOKUP(#REF!,#REF!,6,0),"")</f>
        <v/>
      </c>
      <c r="I27" s="15"/>
      <c r="J27" s="5"/>
      <c r="K27" s="4"/>
      <c r="L27" s="4"/>
      <c r="M27" s="4"/>
      <c r="N27" s="4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3"/>
      <c r="BW27" s="3"/>
      <c r="BX27" s="3"/>
      <c r="BY27" s="3"/>
    </row>
    <row r="28" spans="2:77" ht="31" customHeight="1" thickTop="1" thickBot="1">
      <c r="B28" s="12" t="s">
        <v>42</v>
      </c>
      <c r="C28" s="14" t="s">
        <v>45</v>
      </c>
      <c r="D28" s="14"/>
      <c r="E28" s="14"/>
      <c r="F28" s="14"/>
      <c r="G28" s="10" t="s">
        <v>4</v>
      </c>
      <c r="H28" s="9" t="str">
        <f>IF($H$12="paineis","-",IF($H$12="Casa de Comando","Sim",""))</f>
        <v>-</v>
      </c>
      <c r="I28" s="11"/>
      <c r="J28" s="5"/>
      <c r="K28" s="7"/>
      <c r="L28" s="8"/>
      <c r="M28" s="7"/>
      <c r="N28" s="7"/>
      <c r="O28" s="7"/>
      <c r="P28" s="7"/>
      <c r="Q28" s="7"/>
      <c r="R28" s="7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3"/>
      <c r="BW28" s="3"/>
      <c r="BX28" s="3"/>
      <c r="BY28" s="3"/>
    </row>
    <row r="29" spans="2:77" ht="15.5" thickTop="1" thickBot="1">
      <c r="B29" s="9">
        <v>8</v>
      </c>
      <c r="C29" s="15" t="s">
        <v>47</v>
      </c>
      <c r="D29" s="15"/>
      <c r="E29" s="15"/>
      <c r="F29" s="15"/>
      <c r="G29" s="15" t="s">
        <v>4</v>
      </c>
      <c r="H29" s="15" t="str">
        <f>IFERROR(VLOOKUP(#REF!,#REF!,6,0),"")</f>
        <v/>
      </c>
      <c r="I29" s="15"/>
      <c r="J29" s="5"/>
      <c r="K29" s="4"/>
      <c r="L29" s="4"/>
      <c r="M29" s="4"/>
      <c r="N29" s="4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3"/>
      <c r="BW29" s="3"/>
      <c r="BX29" s="3"/>
      <c r="BY29" s="3"/>
    </row>
    <row r="30" spans="2:77" ht="31" customHeight="1" thickTop="1" thickBot="1">
      <c r="B30" s="12" t="s">
        <v>43</v>
      </c>
      <c r="C30" s="14" t="s">
        <v>25</v>
      </c>
      <c r="D30" s="14"/>
      <c r="E30" s="14"/>
      <c r="F30" s="14"/>
      <c r="G30" s="10" t="s">
        <v>4</v>
      </c>
      <c r="H30" s="9" t="str">
        <f>IF($H$12="paineis","Sim",IF($H$12="Casa de Comando","Sim",""))</f>
        <v>Sim</v>
      </c>
      <c r="I30" s="11"/>
      <c r="J30" s="5"/>
      <c r="K30" s="7"/>
      <c r="L30" s="8"/>
      <c r="M30" s="7"/>
      <c r="N30" s="7"/>
      <c r="O30" s="7"/>
      <c r="P30" s="7"/>
      <c r="Q30" s="7"/>
      <c r="R30" s="7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3"/>
      <c r="BW30" s="3"/>
      <c r="BX30" s="3"/>
      <c r="BY30" s="3"/>
    </row>
    <row r="31" spans="2:77" ht="15.5" thickTop="1" thickBot="1">
      <c r="B31" s="9">
        <v>9</v>
      </c>
      <c r="C31" s="15" t="s">
        <v>48</v>
      </c>
      <c r="D31" s="15"/>
      <c r="E31" s="15"/>
      <c r="F31" s="15"/>
      <c r="G31" s="15" t="s">
        <v>4</v>
      </c>
      <c r="H31" s="15" t="str">
        <f>IFERROR(VLOOKUP(#REF!,#REF!,6,0),"")</f>
        <v/>
      </c>
      <c r="I31" s="15"/>
      <c r="J31" s="5"/>
      <c r="K31" s="4"/>
      <c r="L31" s="4"/>
      <c r="M31" s="4"/>
      <c r="N31" s="4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3"/>
      <c r="BW31" s="3"/>
      <c r="BX31" s="3"/>
      <c r="BY31" s="3"/>
    </row>
    <row r="32" spans="2:77" ht="55" customHeight="1" thickTop="1" thickBot="1">
      <c r="B32" s="12" t="s">
        <v>46</v>
      </c>
      <c r="C32" s="14" t="s">
        <v>49</v>
      </c>
      <c r="D32" s="14"/>
      <c r="E32" s="14"/>
      <c r="F32" s="14"/>
      <c r="G32" s="10" t="s">
        <v>4</v>
      </c>
      <c r="H32" s="9" t="str">
        <f>IF($H$12="paineis","Sim",IF($H$12="Casa de Comando","-",""))</f>
        <v>Sim</v>
      </c>
      <c r="I32" s="11"/>
      <c r="J32" s="5"/>
      <c r="K32" s="7"/>
      <c r="L32" s="8"/>
      <c r="M32" s="7"/>
      <c r="N32" s="7"/>
      <c r="O32" s="7"/>
      <c r="P32" s="7"/>
      <c r="Q32" s="7"/>
      <c r="R32" s="7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3"/>
      <c r="BW32" s="3"/>
      <c r="BX32" s="3"/>
      <c r="BY32" s="3"/>
    </row>
    <row r="33" spans="2:77" ht="15.5" thickTop="1" thickBot="1">
      <c r="B33" s="9">
        <v>10</v>
      </c>
      <c r="C33" s="15" t="s">
        <v>51</v>
      </c>
      <c r="D33" s="15"/>
      <c r="E33" s="15"/>
      <c r="F33" s="15"/>
      <c r="G33" s="15" t="s">
        <v>4</v>
      </c>
      <c r="H33" s="15" t="str">
        <f>IFERROR(VLOOKUP(D7,#REF!,24,0),"")</f>
        <v/>
      </c>
      <c r="I33" s="15"/>
      <c r="J33" s="5"/>
      <c r="K33" s="4"/>
      <c r="L33" s="4"/>
      <c r="M33" s="4"/>
      <c r="N33" s="4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3"/>
      <c r="BW33" s="3"/>
      <c r="BX33" s="3"/>
      <c r="BY33" s="3"/>
    </row>
    <row r="34" spans="2:77" ht="31" customHeight="1" thickTop="1" thickBot="1">
      <c r="B34" s="12" t="s">
        <v>50</v>
      </c>
      <c r="C34" s="14" t="s">
        <v>53</v>
      </c>
      <c r="D34" s="14"/>
      <c r="E34" s="14"/>
      <c r="F34" s="14"/>
      <c r="G34" s="10" t="s">
        <v>4</v>
      </c>
      <c r="H34" s="9" t="str">
        <f>IF($H$12="paineis","Sim",IF($H$12="Casa de Comando","-",""))</f>
        <v>Sim</v>
      </c>
      <c r="I34" s="11"/>
      <c r="J34" s="5"/>
      <c r="K34" s="7"/>
      <c r="L34" s="8"/>
      <c r="M34" s="7"/>
      <c r="N34" s="7"/>
      <c r="O34" s="7"/>
      <c r="P34" s="7"/>
      <c r="Q34" s="7"/>
      <c r="R34" s="7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3"/>
      <c r="BW34" s="3"/>
      <c r="BX34" s="3"/>
      <c r="BY34" s="3"/>
    </row>
    <row r="35" spans="2:77" ht="15.5" thickTop="1" thickBot="1">
      <c r="B35" s="9">
        <v>11</v>
      </c>
      <c r="C35" s="15" t="s">
        <v>54</v>
      </c>
      <c r="D35" s="15"/>
      <c r="E35" s="15"/>
      <c r="F35" s="15"/>
      <c r="G35" s="15" t="s">
        <v>4</v>
      </c>
      <c r="H35" s="15" t="str">
        <f>IFERROR(VLOOKUP(D7,#REF!,26,0),"")</f>
        <v/>
      </c>
      <c r="I35" s="15"/>
      <c r="J35" s="5"/>
      <c r="K35" s="4"/>
      <c r="L35" s="4"/>
      <c r="M35" s="4"/>
      <c r="N35" s="4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3"/>
      <c r="BW35" s="3"/>
      <c r="BX35" s="3"/>
      <c r="BY35" s="3"/>
    </row>
    <row r="36" spans="2:77" ht="31" customHeight="1" thickTop="1" thickBot="1">
      <c r="B36" s="12" t="s">
        <v>52</v>
      </c>
      <c r="C36" s="14" t="s">
        <v>56</v>
      </c>
      <c r="D36" s="14"/>
      <c r="E36" s="14"/>
      <c r="F36" s="14"/>
      <c r="G36" s="10" t="s">
        <v>4</v>
      </c>
      <c r="H36" s="9" t="str">
        <f>IF($H$12="paineis","Sim",IF($H$12="Casa de Comando","-",""))</f>
        <v>Sim</v>
      </c>
      <c r="I36" s="11"/>
      <c r="J36" s="5"/>
      <c r="K36" s="7"/>
      <c r="L36" s="8"/>
      <c r="M36" s="7"/>
      <c r="N36" s="7"/>
      <c r="O36" s="7"/>
      <c r="P36" s="7"/>
      <c r="Q36" s="7"/>
      <c r="R36" s="7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3"/>
      <c r="BW36" s="3"/>
      <c r="BX36" s="3"/>
      <c r="BY36" s="3"/>
    </row>
    <row r="37" spans="2:77" ht="15.5" thickTop="1" thickBot="1">
      <c r="B37" s="9">
        <v>12</v>
      </c>
      <c r="C37" s="15" t="s">
        <v>64</v>
      </c>
      <c r="D37" s="15"/>
      <c r="E37" s="15"/>
      <c r="F37" s="15"/>
      <c r="G37" s="15" t="s">
        <v>4</v>
      </c>
      <c r="H37" s="15" t="str">
        <f>IFERROR(VLOOKUP(D9,#REF!,26,0),"")</f>
        <v/>
      </c>
      <c r="I37" s="15"/>
      <c r="J37" s="5"/>
      <c r="K37" s="4"/>
      <c r="L37" s="4"/>
      <c r="M37" s="4"/>
      <c r="N37" s="4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3"/>
      <c r="BW37" s="3"/>
      <c r="BX37" s="3"/>
      <c r="BY37" s="3"/>
    </row>
    <row r="38" spans="2:77" ht="15.5" thickTop="1" thickBot="1">
      <c r="B38" s="12" t="s">
        <v>55</v>
      </c>
      <c r="C38" s="14" t="s">
        <v>65</v>
      </c>
      <c r="D38" s="14"/>
      <c r="E38" s="14"/>
      <c r="F38" s="14"/>
      <c r="G38" s="10" t="s">
        <v>4</v>
      </c>
      <c r="H38" s="9" t="str">
        <f>IF($H$12="paineis","IP-55",IF($H$12="Casa de Comando","IP-67",""))</f>
        <v>IP-55</v>
      </c>
      <c r="I38" s="11"/>
      <c r="J38" s="5"/>
      <c r="K38" s="7"/>
      <c r="L38" s="8"/>
      <c r="M38" s="7"/>
      <c r="N38" s="7"/>
      <c r="O38" s="7"/>
      <c r="P38" s="7"/>
      <c r="Q38" s="7"/>
      <c r="R38" s="7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3"/>
      <c r="BW38" s="3"/>
      <c r="BX38" s="3"/>
      <c r="BY38" s="3"/>
    </row>
    <row r="39" spans="2:73" ht="15.5" thickTop="1" thickBot="1">
      <c r="B39" s="12" t="s">
        <v>66</v>
      </c>
      <c r="C39" s="14" t="s">
        <v>68</v>
      </c>
      <c r="D39" s="14"/>
      <c r="E39" s="14"/>
      <c r="F39" s="14"/>
      <c r="G39" s="10" t="s">
        <v>4</v>
      </c>
      <c r="H39" s="9" t="str">
        <f>IF($H$12="paineis","-",IF($H$12="Casa de Comando","Sim",""))</f>
        <v>-</v>
      </c>
      <c r="I39" s="11"/>
      <c r="J39" s="5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</row>
    <row r="40" spans="2:73" ht="15.5" thickTop="1" thickBot="1">
      <c r="B40" s="12" t="s">
        <v>67</v>
      </c>
      <c r="C40" s="14" t="s">
        <v>69</v>
      </c>
      <c r="D40" s="14"/>
      <c r="E40" s="14"/>
      <c r="F40" s="14"/>
      <c r="G40" s="10" t="s">
        <v>4</v>
      </c>
      <c r="H40" s="9" t="str">
        <f t="shared" si="1" ref="H40:H42">IF($H$12="paineis","Sim",IF($H$12="Casa de Comando","Sim",""))</f>
        <v>Sim</v>
      </c>
      <c r="I40" s="11"/>
      <c r="J40" s="5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</row>
    <row r="41" spans="2:73" ht="15.5" thickTop="1" thickBot="1">
      <c r="B41" s="12" t="s">
        <v>72</v>
      </c>
      <c r="C41" s="14" t="s">
        <v>70</v>
      </c>
      <c r="D41" s="14"/>
      <c r="E41" s="14"/>
      <c r="F41" s="14"/>
      <c r="G41" s="10" t="s">
        <v>4</v>
      </c>
      <c r="H41" s="9" t="str">
        <f t="shared" si="1"/>
        <v>Sim</v>
      </c>
      <c r="I41" s="11"/>
      <c r="J41" s="5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</row>
    <row r="42" spans="2:73" ht="26.5" customHeight="1" thickTop="1" thickBot="1">
      <c r="B42" s="12" t="s">
        <v>73</v>
      </c>
      <c r="C42" s="14" t="s">
        <v>71</v>
      </c>
      <c r="D42" s="14"/>
      <c r="E42" s="14"/>
      <c r="F42" s="14"/>
      <c r="G42" s="10" t="s">
        <v>4</v>
      </c>
      <c r="H42" s="9" t="str">
        <f t="shared" si="1"/>
        <v>Sim</v>
      </c>
      <c r="I42" s="11"/>
      <c r="J42" s="5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</row>
    <row r="43" spans="10:73" ht="15" thickTop="1">
      <c r="J43" s="5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</row>
    <row r="44" spans="10:73" ht="14.5">
      <c r="J44" s="5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</row>
    <row r="45" spans="10:73" ht="14.5">
      <c r="J45" s="5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</row>
    <row r="46" spans="10:73" ht="14.5">
      <c r="J46" s="5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</row>
    <row r="47" spans="10:73" ht="14.5">
      <c r="J47" s="5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</row>
    <row r="48" spans="10:73" ht="14.5">
      <c r="J48" s="5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</row>
    <row r="49" spans="10:73" ht="14.5">
      <c r="J49" s="5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</row>
    <row r="50" spans="10:73" ht="14.5">
      <c r="J50" s="5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</row>
    <row r="51" spans="10:73" ht="14.5">
      <c r="J51" s="5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</row>
    <row r="52" spans="10:73" ht="14.5">
      <c r="J52" s="5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</row>
  </sheetData>
  <sheetProtection algorithmName="SHA-512" hashValue="zOW+ueZrJCrnOnRp4yFjtPzoLWbvO8J9D2oovPXGhIOM+J2lQ1amMIXpLNuQ+aurdkHR+p+pZOIXJ55UolCTFg==" saltValue="kyJvQqOe9mac6E+fiqWFxg==" spinCount="100000" sheet="1" objects="1" scenarios="1"/>
  <mergeCells count="49">
    <mergeCell ref="B2:I2"/>
    <mergeCell ref="B3:C3"/>
    <mergeCell ref="D3:I3"/>
    <mergeCell ref="B4:C4"/>
    <mergeCell ref="D4:I4"/>
    <mergeCell ref="C26:F26"/>
    <mergeCell ref="B5:C5"/>
    <mergeCell ref="D5:I5"/>
    <mergeCell ref="B8:C8"/>
    <mergeCell ref="D8:I8"/>
    <mergeCell ref="B9:C9"/>
    <mergeCell ref="D9:I9"/>
    <mergeCell ref="B6:C6"/>
    <mergeCell ref="D6:I6"/>
    <mergeCell ref="B7:C7"/>
    <mergeCell ref="D7:I7"/>
    <mergeCell ref="B10:C10"/>
    <mergeCell ref="D10:I10"/>
    <mergeCell ref="C25:F25"/>
    <mergeCell ref="C21:F21"/>
    <mergeCell ref="C20:F20"/>
    <mergeCell ref="C18:F18"/>
    <mergeCell ref="C16:I16"/>
    <mergeCell ref="C19:I19"/>
    <mergeCell ref="C24:I24"/>
    <mergeCell ref="C22:I22"/>
    <mergeCell ref="C23:F23"/>
    <mergeCell ref="C11:F11"/>
    <mergeCell ref="C13:I13"/>
    <mergeCell ref="C14:F14"/>
    <mergeCell ref="C15:F15"/>
    <mergeCell ref="C17:F17"/>
    <mergeCell ref="C12:F12"/>
    <mergeCell ref="C36:F36"/>
    <mergeCell ref="C33:I33"/>
    <mergeCell ref="C35:I35"/>
    <mergeCell ref="C27:I27"/>
    <mergeCell ref="C29:I29"/>
    <mergeCell ref="C31:I31"/>
    <mergeCell ref="C34:F34"/>
    <mergeCell ref="C32:F32"/>
    <mergeCell ref="C30:F30"/>
    <mergeCell ref="C28:F28"/>
    <mergeCell ref="C42:F42"/>
    <mergeCell ref="C37:I37"/>
    <mergeCell ref="C38:F38"/>
    <mergeCell ref="C39:F39"/>
    <mergeCell ref="C40:F40"/>
    <mergeCell ref="C41:F41"/>
  </mergeCells>
  <conditionalFormatting sqref="I12">
    <cfRule type="cellIs" priority="15" dxfId="10" operator="notEqual">
      <formula>H12</formula>
    </cfRule>
  </conditionalFormatting>
  <conditionalFormatting sqref="I14:I15">
    <cfRule type="cellIs" priority="30" dxfId="10" operator="notEqual">
      <formula>H14</formula>
    </cfRule>
  </conditionalFormatting>
  <conditionalFormatting sqref="I17:I18">
    <cfRule type="cellIs" priority="14" dxfId="10" operator="notEqual">
      <formula>H17</formula>
    </cfRule>
  </conditionalFormatting>
  <conditionalFormatting sqref="I20:I21">
    <cfRule type="cellIs" priority="13" dxfId="10" operator="notEqual">
      <formula>H20</formula>
    </cfRule>
  </conditionalFormatting>
  <conditionalFormatting sqref="I23">
    <cfRule type="cellIs" priority="12" dxfId="10" operator="notEqual">
      <formula>H23</formula>
    </cfRule>
  </conditionalFormatting>
  <conditionalFormatting sqref="I25:I26">
    <cfRule type="cellIs" priority="11" dxfId="10" operator="notEqual">
      <formula>H25</formula>
    </cfRule>
  </conditionalFormatting>
  <conditionalFormatting sqref="I28:I30">
    <cfRule type="cellIs" priority="7" dxfId="10" operator="notEqual">
      <formula>H28</formula>
    </cfRule>
  </conditionalFormatting>
  <conditionalFormatting sqref="I32">
    <cfRule type="cellIs" priority="6" dxfId="10" operator="notEqual">
      <formula>H32</formula>
    </cfRule>
  </conditionalFormatting>
  <conditionalFormatting sqref="I34">
    <cfRule type="cellIs" priority="5" dxfId="10" operator="notEqual">
      <formula>H34</formula>
    </cfRule>
  </conditionalFormatting>
  <conditionalFormatting sqref="I36">
    <cfRule type="cellIs" priority="4" dxfId="10" operator="notEqual">
      <formula>H36</formula>
    </cfRule>
  </conditionalFormatting>
  <conditionalFormatting sqref="I38:I42">
    <cfRule type="cellIs" priority="1" dxfId="10" operator="notEqual">
      <formula>H38</formula>
    </cfRule>
  </conditionalFormatting>
  <dataValidations count="2">
    <dataValidation type="list" allowBlank="1" showInputMessage="1" showErrorMessage="1" sqref="D7:I7">
      <formula1>$M$20:$M$23</formula1>
    </dataValidation>
    <dataValidation type="list" allowBlank="1" showInputMessage="1" showErrorMessage="1" sqref="D3:I3">
      <formula1>$N$11:$N$17</formula1>
    </dataValidation>
  </dataValidations>
  <printOptions horizontalCentered="1"/>
  <pageMargins left="0.31496062992126" right="0.31496062992126" top="0.590551181102362" bottom="0.590551181102362" header="0.31496062992126" footer="0.31496062992126"/>
  <pageSetup orientation="portrait" paperSize="9" scale="86" r:id="rId4"/>
  <headerFooter>
    <oddFooter>&amp;CPágina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ANEXO I - FD</vt:lpstr>
    </vt:vector>
  </TitlesOfParts>
  <Template/>
  <Manager/>
  <Company>Microsoft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Carrera</dc:creator>
  <cp:keywords/>
  <dc:description/>
  <cp:lastModifiedBy>MARCIO DE OLIVEIRA MENDES </cp:lastModifiedBy>
  <cp:lastPrinted>2022-11-30T17:28:04Z</cp:lastPrinted>
  <dcterms:created xsi:type="dcterms:W3CDTF">2018-01-03T14:47:09Z</dcterms:created>
  <dcterms:modified xsi:type="dcterms:W3CDTF">2025-07-03T19:56:49Z</dcterms:modified>
  <cp:category/>
</cp:coreProperties>
</file>